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Courseware\Third Party\CEG\MDP859 (Data Analytics)\Sample Data Sets\"/>
    </mc:Choice>
  </mc:AlternateContent>
  <bookViews>
    <workbookView xWindow="0" yWindow="0" windowWidth="9555" windowHeight="11070" firstSheet="2" activeTab="6"/>
  </bookViews>
  <sheets>
    <sheet name="Sheet2" sheetId="10" r:id="rId1"/>
    <sheet name="Salary Data" sheetId="2" r:id="rId2"/>
    <sheet name="Plots" sheetId="3" r:id="rId3"/>
    <sheet name="Outliers" sheetId="4" r:id="rId4"/>
    <sheet name="Regression" sheetId="7" r:id="rId5"/>
    <sheet name="Regression (No Outliers)" sheetId="8" r:id="rId6"/>
    <sheet name="Regression (p &lt; 0.05)" sheetId="9" r:id="rId7"/>
    <sheet name="Forecast" sheetId="6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8" i="3"/>
  <c r="K9" i="3" s="1"/>
  <c r="M5" i="3"/>
  <c r="L4" i="3"/>
  <c r="L3" i="3"/>
  <c r="K10" i="3" l="1"/>
  <c r="K11" i="3" s="1"/>
  <c r="K12" i="3" s="1"/>
  <c r="L7" i="3" a="1"/>
  <c r="L7" i="3" s="1"/>
  <c r="B5" i="6"/>
  <c r="B6" i="6"/>
  <c r="B3" i="6"/>
  <c r="L11" i="3" l="1"/>
  <c r="L12" i="3"/>
  <c r="L9" i="3"/>
  <c r="L10" i="3"/>
  <c r="L8" i="3"/>
  <c r="D14" i="4"/>
  <c r="A1" i="4"/>
  <c r="B1" i="4"/>
  <c r="D1" i="4"/>
  <c r="E1" i="4"/>
  <c r="A2" i="4"/>
  <c r="B2" i="4"/>
  <c r="B14" i="4" s="1"/>
  <c r="D2" i="4"/>
  <c r="D15" i="4" s="1"/>
  <c r="E2" i="4"/>
  <c r="E14" i="4" s="1"/>
  <c r="A3" i="4"/>
  <c r="B3" i="4"/>
  <c r="D3" i="4"/>
  <c r="E3" i="4"/>
  <c r="A4" i="4"/>
  <c r="B4" i="4"/>
  <c r="D4" i="4"/>
  <c r="E4" i="4"/>
  <c r="A5" i="4"/>
  <c r="B5" i="4"/>
  <c r="D5" i="4"/>
  <c r="E5" i="4"/>
  <c r="A6" i="4"/>
  <c r="B6" i="4"/>
  <c r="D6" i="4"/>
  <c r="E6" i="4"/>
  <c r="A7" i="4"/>
  <c r="B7" i="4"/>
  <c r="D7" i="4"/>
  <c r="E7" i="4"/>
  <c r="A8" i="4"/>
  <c r="B8" i="4"/>
  <c r="D8" i="4"/>
  <c r="E8" i="4"/>
  <c r="A9" i="4"/>
  <c r="B9" i="4"/>
  <c r="D9" i="4"/>
  <c r="E9" i="4"/>
  <c r="A10" i="4"/>
  <c r="B10" i="4"/>
  <c r="D10" i="4"/>
  <c r="E10" i="4"/>
  <c r="A11" i="4"/>
  <c r="B11" i="4"/>
  <c r="D11" i="4"/>
  <c r="E11" i="4"/>
  <c r="A12" i="4"/>
  <c r="B12" i="4"/>
  <c r="D12" i="4"/>
  <c r="E12" i="4"/>
  <c r="I6" i="3"/>
  <c r="I20" i="3"/>
  <c r="I5" i="3"/>
  <c r="B15" i="4" l="1"/>
  <c r="C2" i="4" s="1"/>
  <c r="E15" i="4"/>
  <c r="C3" i="4" l="1"/>
  <c r="C4" i="4"/>
  <c r="C8" i="4"/>
  <c r="C12" i="4"/>
  <c r="C5" i="4"/>
  <c r="C9" i="4"/>
  <c r="C6" i="4"/>
  <c r="C10" i="4"/>
  <c r="C7" i="4"/>
  <c r="C11" i="4"/>
</calcChain>
</file>

<file path=xl/sharedStrings.xml><?xml version="1.0" encoding="utf-8"?>
<sst xmlns="http://schemas.openxmlformats.org/spreadsheetml/2006/main" count="118" uniqueCount="45">
  <si>
    <t>Data ID</t>
  </si>
  <si>
    <t>Annual Salary</t>
  </si>
  <si>
    <t>Years Experience</t>
  </si>
  <si>
    <t>Grade Level</t>
  </si>
  <si>
    <t>Levels</t>
  </si>
  <si>
    <t>President</t>
  </si>
  <si>
    <t>Lower Levels</t>
  </si>
  <si>
    <t>3+</t>
  </si>
  <si>
    <t>Director/VP</t>
  </si>
  <si>
    <t>Correlation</t>
  </si>
  <si>
    <t>Std Dev</t>
  </si>
  <si>
    <t>Mean</t>
  </si>
  <si>
    <t>SD from Mean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</si>
  <si>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</si>
  <si>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</si>
  <si>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</si>
  <si>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</si>
  <si>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</si>
  <si>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</si>
  <si>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</si>
  <si>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</si>
  <si>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</si>
  <si>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</si>
  <si>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</si>
  <si>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</si>
  <si>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</si>
  <si>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</si>
  <si>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</si>
  <si>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</si>
  <si>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</si>
  <si>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</si>
  <si>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</si>
  <si>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</si>
  <si>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Years of Experience</t>
  </si>
  <si>
    <t>Expected Salary</t>
  </si>
  <si>
    <t>95% CI Lower</t>
  </si>
  <si>
    <t>95% CI Upper</t>
  </si>
  <si>
    <t>Salary Histogram</t>
  </si>
  <si>
    <t>Min</t>
  </si>
  <si>
    <t>Max</t>
  </si>
  <si>
    <t># Bins</t>
  </si>
  <si>
    <t>Lower 95%</t>
  </si>
  <si>
    <t>Upper 95%</t>
  </si>
  <si>
    <t>Lower 95.0%</t>
  </si>
  <si>
    <t>Upper 95.0%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</si>
</sst>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0" xfId="2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Continuous"/>
    </xf>
    <xf numFmtId="0" fontId="5" fillId="0" borderId="0" xfId="0" applyFont="1"/>
    <xf numFmtId="0" fontId="6" fillId="0" borderId="0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6" fillId="0" borderId="2" xfId="0" applyFont="1" applyFill="1" applyBorder="1" applyAlignment="1"/>
    <xf numFmtId="44" fontId="0" fillId="0" borderId="0" xfId="0" applyNumberFormat="1"/>
    <xf numFmtId="0" fontId="8" fillId="0" borderId="0" xfId="0" applyFont="1" applyFill="1" applyBorder="1" applyAlignment="1"/>
    <xf numFmtId="0" fontId="9" fillId="0" borderId="0" xfId="0" applyFont="1"/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Salary vs Experience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Salary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'Salary Data'!$C$2:$C$12</c:f>
              <c:numCache>
                <c:formatCode>General</c:formatCode>
                <c:ptCount val="11"/>
                <c:pt idx="0">
                  <c:v>6</c:v>
                </c:pt>
                <c:pt idx="1">
                  <c:v>14</c:v>
                </c:pt>
                <c:pt idx="2">
                  <c:v>11</c:v>
                </c:pt>
                <c:pt idx="3">
                  <c:v>3</c:v>
                </c:pt>
                <c:pt idx="4">
                  <c:v>18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10</c:v>
                </c:pt>
                <c:pt idx="10">
                  <c:v>14</c:v>
                </c:pt>
              </c:numCache>
            </c:numRef>
          </c:xVal>
          <c:yVal>
            <c:numRef>
              <c:f>'Salary Data'!$B$2:$B$12</c:f>
              <c:numCache>
                <c:formatCode>_("$"* #,##0_);_("$"* \(#,##0\);_("$"* "-"??_);_(@_)</c:formatCode>
                <c:ptCount val="11"/>
                <c:pt idx="0">
                  <c:v>41100</c:v>
                </c:pt>
                <c:pt idx="1">
                  <c:v>37500</c:v>
                </c:pt>
                <c:pt idx="2">
                  <c:v>29870</c:v>
                </c:pt>
                <c:pt idx="3">
                  <c:v>23430</c:v>
                </c:pt>
                <c:pt idx="4">
                  <c:v>45180</c:v>
                </c:pt>
                <c:pt idx="5">
                  <c:v>24900</c:v>
                </c:pt>
                <c:pt idx="6">
                  <c:v>19800</c:v>
                </c:pt>
                <c:pt idx="7">
                  <c:v>13120</c:v>
                </c:pt>
                <c:pt idx="8">
                  <c:v>14900</c:v>
                </c:pt>
                <c:pt idx="9">
                  <c:v>23400</c:v>
                </c:pt>
                <c:pt idx="10">
                  <c:v>79900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0C3-4B7C-A15C-281A23E6C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63472"/>
        <c:axId val="49066424"/>
      </c:scatterChart>
      <c:valAx>
        <c:axId val="4906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Experience (in 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6424"/>
        <c:crosses val="autoZero"/>
        <c:crossBetween val="midCat"/>
      </c:valAx>
      <c:valAx>
        <c:axId val="4906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</a:t>
                </a:r>
                <a:r>
                  <a:rPr lang="en-US" baseline="0"/>
                  <a:t> Salary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3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Salary vs Grade Level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Grade Level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'Salary Data'!$D$2:$D$12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</c:numCache>
            </c:numRef>
          </c:xVal>
          <c:yVal>
            <c:numRef>
              <c:f>'Salary Data'!$B$2:$B$12</c:f>
              <c:numCache>
                <c:formatCode>_("$"* #,##0_);_("$"* \(#,##0\);_("$"* "-"??_);_(@_)</c:formatCode>
                <c:ptCount val="11"/>
                <c:pt idx="0">
                  <c:v>41100</c:v>
                </c:pt>
                <c:pt idx="1">
                  <c:v>37500</c:v>
                </c:pt>
                <c:pt idx="2">
                  <c:v>29870</c:v>
                </c:pt>
                <c:pt idx="3">
                  <c:v>23430</c:v>
                </c:pt>
                <c:pt idx="4">
                  <c:v>45180</c:v>
                </c:pt>
                <c:pt idx="5">
                  <c:v>24900</c:v>
                </c:pt>
                <c:pt idx="6">
                  <c:v>19800</c:v>
                </c:pt>
                <c:pt idx="7">
                  <c:v>13120</c:v>
                </c:pt>
                <c:pt idx="8">
                  <c:v>14900</c:v>
                </c:pt>
                <c:pt idx="9">
                  <c:v>23400</c:v>
                </c:pt>
                <c:pt idx="10">
                  <c:v>79900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2D-41DF-BA1C-E6936929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210312"/>
        <c:axId val="400209000"/>
      </c:scatterChart>
      <c:valAx>
        <c:axId val="40021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Grade</a:t>
                </a:r>
                <a:r>
                  <a:rPr lang="en-US" baseline="0"/>
                  <a:t> Level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209000"/>
        <c:crosses val="autoZero"/>
        <c:crossBetween val="midCat"/>
      </c:valAx>
      <c:valAx>
        <c:axId val="40020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210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80927384076994E-2"/>
          <c:y val="5.0925925925925923E-2"/>
          <c:w val="0.9155301837270341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Plots!$L$7:$L$11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D-4CD5-8642-5B6E22739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630520"/>
        <c:axId val="439630848"/>
      </c:barChart>
      <c:catAx>
        <c:axId val="439630520"/>
        <c:scaling>
          <c:orientation val="minMax"/>
        </c:scaling>
        <c:delete val="1"/>
        <c:axPos val="b"/>
        <c:majorTickMark val="none"/>
        <c:minorTickMark val="none"/>
        <c:tickLblPos val="nextTo"/>
        <c:crossAx val="439630848"/>
        <c:crosses val="autoZero"/>
        <c:auto val="1"/>
        <c:lblAlgn val="ctr"/>
        <c:lblOffset val="100"/>
        <c:noMultiLvlLbl val="0"/>
      </c:catAx>
      <c:valAx>
        <c:axId val="43963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6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6</xdr:col>
      <xdr:colOff>552450</xdr:colOff>
      <xdr:row>14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9171C1-9DE4-4551-B47A-07BC8EDE04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90487</xdr:colOff>
      <xdr:row>15</xdr:row>
      <xdr:rowOff>76200</xdr:rowOff>
    </xdr:from>
    <xdr:to>
      <xdr:col>6</xdr:col>
      <xdr:colOff>547687</xdr:colOff>
      <xdr:row>29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DDA6C2-DAFE-4B9E-AF53-694BECE503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138112</xdr:colOff>
      <xdr:row>12</xdr:row>
      <xdr:rowOff>147637</xdr:rowOff>
    </xdr:from>
    <xdr:to>
      <xdr:col>16</xdr:col>
      <xdr:colOff>595312</xdr:colOff>
      <xdr:row>27</xdr:row>
      <xdr:rowOff>33337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3555EF9-798F-41D5-9CB9-1D1FF3933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I21"/>
    </sheetView>
  </sheetViews>
  <sheetFormatPr defaultRowHeight="15" x14ac:dyDescent="0.25"/>
  <sheetData>
    <row r="1" spans="1:9" x14ac:dyDescent="0.25">
      <c r="A1" t="s">
        <v>13</v>
      </c>
    </row>
    <row r="2" spans="1:9" ht="15.75" thickBot="1" x14ac:dyDescent="0.3"/>
    <row r="3" spans="1:9" x14ac:dyDescent="0.25">
      <c r="A3" s="15" t="s">
        <v>14</v>
      </c>
      <c r="B3" s="15"/>
    </row>
    <row r="4" spans="1:9" x14ac:dyDescent="0.25">
      <c r="A4" s="12" t="s">
        <v>15</v>
      </c>
      <c r="B4" s="12">
        <v>0.95536434494426381</v>
      </c>
    </row>
    <row r="5" spans="1:9" x14ac:dyDescent="0.25">
      <c r="A5" s="12" t="s">
        <v>16</v>
      </c>
      <c r="B5" s="12">
        <v>0.91272103159078233</v>
      </c>
    </row>
    <row r="6" spans="1:9" x14ac:dyDescent="0.25">
      <c r="A6" s="12" t="s">
        <v>17</v>
      </c>
      <c r="B6" s="12">
        <v>0.90181116053963017</v>
      </c>
    </row>
    <row r="7" spans="1:9" x14ac:dyDescent="0.25">
      <c r="A7" s="12" t="s">
        <v>18</v>
      </c>
      <c r="B7" s="12">
        <v>3413.1525740621623</v>
      </c>
    </row>
    <row r="8" spans="1:9" ht="15.75" thickBot="1" x14ac:dyDescent="0.3">
      <c r="A8" s="13" t="s">
        <v>19</v>
      </c>
      <c r="B8" s="13">
        <v>10</v>
      </c>
    </row>
    <row r="10" spans="1:9" ht="15.75" thickBot="1" x14ac:dyDescent="0.3">
      <c r="A10" t="s">
        <v>20</v>
      </c>
    </row>
    <row r="11" spans="1:9" x14ac:dyDescent="0.25">
      <c r="A11" s="14"/>
      <c r="B11" s="14" t="s">
        <v>25</v>
      </c>
      <c r="C11" s="14" t="s">
        <v>26</v>
      </c>
      <c r="D11" s="14" t="s">
        <v>27</v>
      </c>
      <c r="E11" s="14" t="s">
        <v>28</v>
      </c>
      <c r="F11" s="14" t="s">
        <v>29</v>
      </c>
    </row>
    <row r="12" spans="1:9" x14ac:dyDescent="0.25">
      <c r="A12" s="12" t="s">
        <v>21</v>
      </c>
      <c r="B12" s="12">
        <v>1</v>
      </c>
      <c r="C12" s="12">
        <v>974607716.04938269</v>
      </c>
      <c r="D12" s="12">
        <v>974607716.04938269</v>
      </c>
      <c r="E12" s="12">
        <v>83.660111775050567</v>
      </c>
      <c r="F12" s="12">
        <v>1.6453241803367619E-5</v>
      </c>
    </row>
    <row r="13" spans="1:9" x14ac:dyDescent="0.25">
      <c r="A13" s="12" t="s">
        <v>22</v>
      </c>
      <c r="B13" s="12">
        <v>8</v>
      </c>
      <c r="C13" s="12">
        <v>93196883.950617328</v>
      </c>
      <c r="D13" s="12">
        <v>11649610.493827166</v>
      </c>
      <c r="E13" s="12"/>
      <c r="F13" s="12"/>
    </row>
    <row r="14" spans="1:9" ht="15.75" thickBot="1" x14ac:dyDescent="0.3">
      <c r="A14" s="13" t="s">
        <v>23</v>
      </c>
      <c r="B14" s="13">
        <v>9</v>
      </c>
      <c r="C14" s="13">
        <v>1067804600</v>
      </c>
      <c r="D14" s="13"/>
      <c r="E14" s="13"/>
      <c r="F14" s="13"/>
    </row>
    <row r="15" spans="1:9" ht="15.75" thickBot="1" x14ac:dyDescent="0.3"/>
    <row r="16" spans="1:9" x14ac:dyDescent="0.25">
      <c r="A16" s="14"/>
      <c r="B16" s="14" t="s">
        <v>30</v>
      </c>
      <c r="C16" s="14" t="s">
        <v>18</v>
      </c>
      <c r="D16" s="14" t="s">
        <v>31</v>
      </c>
      <c r="E16" s="14" t="s">
        <v>32</v>
      </c>
      <c r="F16" s="14" t="s">
        <v>41</v>
      </c>
      <c r="G16" s="14" t="s">
        <v>42</v>
      </c>
      <c r="H16" s="14" t="s">
        <v>43</v>
      </c>
      <c r="I16" s="14" t="s">
        <v>44</v>
      </c>
    </row>
    <row r="17" spans="1:9" x14ac:dyDescent="0.25">
      <c r="A17" s="12" t="s">
        <v>24</v>
      </c>
      <c r="B17" s="12">
        <v>67905.802469135815</v>
      </c>
      <c r="C17" s="12">
        <v>4566.644392490879</v>
      </c>
      <c r="D17" s="12">
        <v>14.869956281421018</v>
      </c>
      <c r="E17" s="12">
        <v>4.1224649224640044E-7</v>
      </c>
      <c r="F17" s="12">
        <v>57375.101616044929</v>
      </c>
      <c r="G17" s="12">
        <v>78436.503322226708</v>
      </c>
      <c r="H17" s="12">
        <v>57375.101616044929</v>
      </c>
      <c r="I17" s="12">
        <v>78436.503322226708</v>
      </c>
    </row>
    <row r="18" spans="1:9" ht="15.75" thickBot="1" x14ac:dyDescent="0.3">
      <c r="A18" s="13" t="s">
        <v>3</v>
      </c>
      <c r="B18" s="13">
        <v>-10969.135802469136</v>
      </c>
      <c r="C18" s="13">
        <v>1199.2595706336642</v>
      </c>
      <c r="D18" s="13">
        <v>-9.1465901720286205</v>
      </c>
      <c r="E18" s="13">
        <v>1.6453241803367619E-5</v>
      </c>
      <c r="F18" s="13">
        <v>-13734.63333153354</v>
      </c>
      <c r="G18" s="13">
        <v>-8203.6382734047329</v>
      </c>
      <c r="H18" s="13">
        <v>-13734.63333153354</v>
      </c>
      <c r="I18" s="13">
        <v>-8203.6382734047329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2" sqref="E12"/>
    </sheetView>
  </sheetViews>
  <sheetFormatPr defaultRowHeight="15" x14ac:dyDescent="0.25"/>
  <cols>
    <col min="2" max="2" width="11.28515625" customWidth="1"/>
    <col min="3" max="3" width="10" customWidth="1"/>
    <col min="4" max="4" width="9.5703125" customWidth="1"/>
    <col min="8" max="8" width="12.140625" customWidth="1"/>
  </cols>
  <sheetData>
    <row r="1" spans="1:8" ht="30" customHeight="1" x14ac:dyDescent="0.25">
      <c r="A1" s="5" t="s">
        <v>0</v>
      </c>
      <c r="B1" s="6" t="s">
        <v>1</v>
      </c>
      <c r="C1" s="5" t="s">
        <v>2</v>
      </c>
      <c r="D1" s="5" t="s">
        <v>3</v>
      </c>
      <c r="G1" t="s">
        <v>4</v>
      </c>
    </row>
    <row r="2" spans="1:8" x14ac:dyDescent="0.25">
      <c r="A2" s="3">
        <v>1</v>
      </c>
      <c r="B2" s="4">
        <v>41100</v>
      </c>
      <c r="C2" s="3">
        <v>6</v>
      </c>
      <c r="D2" s="3">
        <v>3</v>
      </c>
      <c r="G2" s="1">
        <v>1</v>
      </c>
      <c r="H2" t="s">
        <v>5</v>
      </c>
    </row>
    <row r="3" spans="1:8" x14ac:dyDescent="0.25">
      <c r="A3" s="3">
        <v>2</v>
      </c>
      <c r="B3" s="4">
        <v>37500</v>
      </c>
      <c r="C3" s="3">
        <v>14</v>
      </c>
      <c r="D3" s="3">
        <v>3</v>
      </c>
      <c r="G3" s="1">
        <v>2</v>
      </c>
      <c r="H3" t="s">
        <v>8</v>
      </c>
    </row>
    <row r="4" spans="1:8" x14ac:dyDescent="0.25">
      <c r="A4" s="3">
        <v>3</v>
      </c>
      <c r="B4" s="4">
        <v>29870</v>
      </c>
      <c r="C4" s="3">
        <v>11</v>
      </c>
      <c r="D4" s="3">
        <v>3</v>
      </c>
      <c r="G4" s="2" t="s">
        <v>7</v>
      </c>
      <c r="H4" t="s">
        <v>6</v>
      </c>
    </row>
    <row r="5" spans="1:8" x14ac:dyDescent="0.25">
      <c r="A5" s="3">
        <v>4</v>
      </c>
      <c r="B5" s="4">
        <v>23430</v>
      </c>
      <c r="C5" s="3">
        <v>3</v>
      </c>
      <c r="D5" s="3">
        <v>4</v>
      </c>
    </row>
    <row r="6" spans="1:8" x14ac:dyDescent="0.25">
      <c r="A6" s="3">
        <v>5</v>
      </c>
      <c r="B6" s="4">
        <v>45180</v>
      </c>
      <c r="C6" s="3">
        <v>18</v>
      </c>
      <c r="D6" s="3">
        <v>2</v>
      </c>
    </row>
    <row r="7" spans="1:8" x14ac:dyDescent="0.25">
      <c r="A7" s="3">
        <v>6</v>
      </c>
      <c r="B7" s="4">
        <v>24900</v>
      </c>
      <c r="C7" s="3">
        <v>8</v>
      </c>
      <c r="D7" s="3">
        <v>4</v>
      </c>
    </row>
    <row r="8" spans="1:8" x14ac:dyDescent="0.25">
      <c r="A8" s="3">
        <v>7</v>
      </c>
      <c r="B8" s="4">
        <v>19800</v>
      </c>
      <c r="C8" s="3">
        <v>6</v>
      </c>
      <c r="D8" s="3">
        <v>4</v>
      </c>
    </row>
    <row r="9" spans="1:8" x14ac:dyDescent="0.25">
      <c r="A9" s="3">
        <v>8</v>
      </c>
      <c r="B9" s="4">
        <v>13120</v>
      </c>
      <c r="C9" s="3">
        <v>5</v>
      </c>
      <c r="D9" s="3">
        <v>5</v>
      </c>
    </row>
    <row r="10" spans="1:8" x14ac:dyDescent="0.25">
      <c r="A10" s="3">
        <v>9</v>
      </c>
      <c r="B10" s="4">
        <v>14900</v>
      </c>
      <c r="C10" s="3">
        <v>2</v>
      </c>
      <c r="D10" s="3">
        <v>5</v>
      </c>
    </row>
    <row r="11" spans="1:8" x14ac:dyDescent="0.25">
      <c r="A11" s="3">
        <v>10</v>
      </c>
      <c r="B11" s="4">
        <v>23400</v>
      </c>
      <c r="C11" s="3">
        <v>10</v>
      </c>
      <c r="D11" s="3">
        <v>4</v>
      </c>
    </row>
    <row r="12" spans="1:8" x14ac:dyDescent="0.25">
      <c r="A12" s="3">
        <v>11</v>
      </c>
      <c r="B12" s="4">
        <v>79900</v>
      </c>
      <c r="C12" s="3">
        <v>14</v>
      </c>
      <c r="D12" s="3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M20"/>
  <sheetViews>
    <sheetView workbookViewId="0">
      <selection activeCell="P6" sqref="P6"/>
    </sheetView>
  </sheetViews>
  <sheetFormatPr defaultRowHeight="15" x14ac:dyDescent="0.25"/>
  <sheetData>
    <row r="2" spans="8:13" x14ac:dyDescent="0.25">
      <c r="K2" t="s">
        <v>37</v>
      </c>
    </row>
    <row r="3" spans="8:13" x14ac:dyDescent="0.25">
      <c r="K3" t="s">
        <v>38</v>
      </c>
      <c r="L3">
        <f>MIN('Salary Data'!B2:B12)</f>
        <v>13120</v>
      </c>
    </row>
    <row r="4" spans="8:13" x14ac:dyDescent="0.25">
      <c r="K4" t="s">
        <v>39</v>
      </c>
      <c r="L4">
        <f>MAX('Salary Data'!B2:B12)</f>
        <v>79900</v>
      </c>
    </row>
    <row r="5" spans="8:13" x14ac:dyDescent="0.25">
      <c r="H5" t="s">
        <v>9</v>
      </c>
      <c r="I5">
        <f>CORREL('Salary Data'!B2:B12,'Salary Data'!C2:C12)</f>
        <v>0.66471555459642351</v>
      </c>
      <c r="K5" t="s">
        <v>40</v>
      </c>
      <c r="L5">
        <v>5</v>
      </c>
      <c r="M5">
        <f>(L4-L3)/L5</f>
        <v>13356</v>
      </c>
    </row>
    <row r="6" spans="8:13" x14ac:dyDescent="0.25">
      <c r="H6" t="s">
        <v>9</v>
      </c>
      <c r="I6">
        <f>CORREL('Salary Data'!B2:B11,'Salary Data'!C2:C11)</f>
        <v>0.73987103910785679</v>
      </c>
    </row>
    <row r="7" spans="8:13" x14ac:dyDescent="0.25">
      <c r="K7">
        <f>L3+1</f>
        <v>13121</v>
      </c>
      <c r="L7">
        <f t="array" ref="L7:L12">FREQUENCY('Salary Data'!B2:B12,Plots!K7:K12)</f>
        <v>1</v>
      </c>
    </row>
    <row r="8" spans="8:13" x14ac:dyDescent="0.25">
      <c r="K8">
        <f>K7+$M$5</f>
        <v>26477</v>
      </c>
      <c r="L8">
        <v>5</v>
      </c>
    </row>
    <row r="9" spans="8:13" x14ac:dyDescent="0.25">
      <c r="K9">
        <f t="shared" ref="K9:K11" si="0">K8+$M$5</f>
        <v>39833</v>
      </c>
      <c r="L9">
        <v>2</v>
      </c>
    </row>
    <row r="10" spans="8:13" x14ac:dyDescent="0.25">
      <c r="K10">
        <f t="shared" si="0"/>
        <v>53189</v>
      </c>
      <c r="L10">
        <v>2</v>
      </c>
    </row>
    <row r="11" spans="8:13" x14ac:dyDescent="0.25">
      <c r="K11">
        <f t="shared" si="0"/>
        <v>66545</v>
      </c>
      <c r="L11">
        <v>0</v>
      </c>
    </row>
    <row r="12" spans="8:13" x14ac:dyDescent="0.25">
      <c r="K12">
        <f>K11+$M$5</f>
        <v>79901</v>
      </c>
      <c r="L12">
        <v>1</v>
      </c>
    </row>
    <row r="20" spans="8:9" x14ac:dyDescent="0.25">
      <c r="H20" t="s">
        <v>9</v>
      </c>
      <c r="I20">
        <f>CORREL('Salary Data'!B2:B12,'Salary Data'!D2:D12)</f>
        <v>-0.94886851767058533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F22" sqref="F22"/>
    </sheetView>
  </sheetViews>
  <sheetFormatPr defaultRowHeight="15" x14ac:dyDescent="0.25"/>
  <cols>
    <col min="2" max="2" width="11.7109375" customWidth="1"/>
    <col min="3" max="3" width="7.85546875" customWidth="1"/>
    <col min="4" max="4" width="9.5703125" customWidth="1"/>
    <col min="5" max="5" width="7.42578125" customWidth="1"/>
  </cols>
  <sheetData>
    <row r="1" spans="1:5" ht="28.5" customHeight="1" x14ac:dyDescent="0.25">
      <c r="A1" s="7" t="str">
        <f>'Salary Data'!A1</f>
        <v>Data ID</v>
      </c>
      <c r="B1" s="7" t="str">
        <f>'Salary Data'!B1</f>
        <v>Annual Salary</v>
      </c>
      <c r="C1" s="5" t="s">
        <v>12</v>
      </c>
      <c r="D1" s="5" t="str">
        <f>'Salary Data'!C1</f>
        <v>Years Experience</v>
      </c>
      <c r="E1" s="5" t="str">
        <f>'Salary Data'!D1</f>
        <v>Grade Level</v>
      </c>
    </row>
    <row r="2" spans="1:5" x14ac:dyDescent="0.25">
      <c r="A2" s="3">
        <f>'Salary Data'!A2</f>
        <v>1</v>
      </c>
      <c r="B2" s="4">
        <f>'Salary Data'!B2</f>
        <v>41100</v>
      </c>
      <c r="C2" s="8">
        <f>(B2-B$15)/B$14</f>
        <v>0.47558982105314984</v>
      </c>
      <c r="D2" s="3">
        <f>'Salary Data'!C2</f>
        <v>6</v>
      </c>
      <c r="E2" s="3">
        <f>'Salary Data'!D2</f>
        <v>3</v>
      </c>
    </row>
    <row r="3" spans="1:5" x14ac:dyDescent="0.25">
      <c r="A3" s="3">
        <f>'Salary Data'!A3</f>
        <v>2</v>
      </c>
      <c r="B3" s="4">
        <f>'Salary Data'!B3</f>
        <v>37500</v>
      </c>
      <c r="C3" s="8">
        <f t="shared" ref="C3:C12" si="0">(B3-B$15)/B$14</f>
        <v>0.28535389263188987</v>
      </c>
      <c r="D3" s="3">
        <f>'Salary Data'!C3</f>
        <v>14</v>
      </c>
      <c r="E3" s="3">
        <f>'Salary Data'!D3</f>
        <v>3</v>
      </c>
    </row>
    <row r="4" spans="1:5" x14ac:dyDescent="0.25">
      <c r="A4" s="3">
        <f>'Salary Data'!A4</f>
        <v>3</v>
      </c>
      <c r="B4" s="4">
        <f>'Salary Data'!B4</f>
        <v>29870</v>
      </c>
      <c r="C4" s="8">
        <f t="shared" si="0"/>
        <v>-0.11784058899428046</v>
      </c>
      <c r="D4" s="3">
        <f>'Salary Data'!C4</f>
        <v>11</v>
      </c>
      <c r="E4" s="3">
        <f>'Salary Data'!D4</f>
        <v>3</v>
      </c>
    </row>
    <row r="5" spans="1:5" x14ac:dyDescent="0.25">
      <c r="A5" s="3">
        <f>'Salary Data'!A5</f>
        <v>4</v>
      </c>
      <c r="B5" s="4">
        <f>'Salary Data'!B5</f>
        <v>23430</v>
      </c>
      <c r="C5" s="8">
        <f t="shared" si="0"/>
        <v>-0.45815152761453432</v>
      </c>
      <c r="D5" s="3">
        <f>'Salary Data'!C5</f>
        <v>3</v>
      </c>
      <c r="E5" s="3">
        <f>'Salary Data'!D5</f>
        <v>4</v>
      </c>
    </row>
    <row r="6" spans="1:5" x14ac:dyDescent="0.25">
      <c r="A6" s="3">
        <f>'Salary Data'!A6</f>
        <v>5</v>
      </c>
      <c r="B6" s="4">
        <f>'Salary Data'!B6</f>
        <v>45180</v>
      </c>
      <c r="C6" s="8">
        <f t="shared" si="0"/>
        <v>0.69119053993057777</v>
      </c>
      <c r="D6" s="3">
        <f>'Salary Data'!C6</f>
        <v>18</v>
      </c>
      <c r="E6" s="3">
        <f>'Salary Data'!D6</f>
        <v>2</v>
      </c>
    </row>
    <row r="7" spans="1:5" x14ac:dyDescent="0.25">
      <c r="A7" s="3">
        <f>'Salary Data'!A7</f>
        <v>6</v>
      </c>
      <c r="B7" s="4">
        <f>'Salary Data'!B7</f>
        <v>24900</v>
      </c>
      <c r="C7" s="8">
        <f t="shared" si="0"/>
        <v>-0.38047185684251988</v>
      </c>
      <c r="D7" s="3">
        <f>'Salary Data'!C7</f>
        <v>8</v>
      </c>
      <c r="E7" s="3">
        <f>'Salary Data'!D7</f>
        <v>4</v>
      </c>
    </row>
    <row r="8" spans="1:5" x14ac:dyDescent="0.25">
      <c r="A8" s="3">
        <f>'Salary Data'!A8</f>
        <v>7</v>
      </c>
      <c r="B8" s="4">
        <f>'Salary Data'!B8</f>
        <v>19800</v>
      </c>
      <c r="C8" s="8">
        <f t="shared" si="0"/>
        <v>-0.64997275543930477</v>
      </c>
      <c r="D8" s="3">
        <f>'Salary Data'!C8</f>
        <v>6</v>
      </c>
      <c r="E8" s="3">
        <f>'Salary Data'!D8</f>
        <v>4</v>
      </c>
    </row>
    <row r="9" spans="1:5" x14ac:dyDescent="0.25">
      <c r="A9" s="3">
        <f>'Salary Data'!A9</f>
        <v>8</v>
      </c>
      <c r="B9" s="4">
        <f>'Salary Data'!B9</f>
        <v>13120</v>
      </c>
      <c r="C9" s="8">
        <f t="shared" si="0"/>
        <v>-1.0029660892876426</v>
      </c>
      <c r="D9" s="3">
        <f>'Salary Data'!C9</f>
        <v>5</v>
      </c>
      <c r="E9" s="3">
        <f>'Salary Data'!D9</f>
        <v>5</v>
      </c>
    </row>
    <row r="10" spans="1:5" x14ac:dyDescent="0.25">
      <c r="A10" s="3">
        <f>'Salary Data'!A10</f>
        <v>9</v>
      </c>
      <c r="B10" s="4">
        <f>'Salary Data'!B10</f>
        <v>14900</v>
      </c>
      <c r="C10" s="8">
        <f t="shared" si="0"/>
        <v>-0.90890499134601965</v>
      </c>
      <c r="D10" s="3">
        <f>'Salary Data'!C10</f>
        <v>2</v>
      </c>
      <c r="E10" s="3">
        <f>'Salary Data'!D10</f>
        <v>5</v>
      </c>
    </row>
    <row r="11" spans="1:5" x14ac:dyDescent="0.25">
      <c r="A11" s="3">
        <f>'Salary Data'!A11</f>
        <v>10</v>
      </c>
      <c r="B11" s="4">
        <f>'Salary Data'!B11</f>
        <v>23400</v>
      </c>
      <c r="C11" s="8">
        <f t="shared" si="0"/>
        <v>-0.4597368270180448</v>
      </c>
      <c r="D11" s="3">
        <f>'Salary Data'!C11</f>
        <v>10</v>
      </c>
      <c r="E11" s="3">
        <f>'Salary Data'!D11</f>
        <v>4</v>
      </c>
    </row>
    <row r="12" spans="1:5" x14ac:dyDescent="0.25">
      <c r="A12" s="3">
        <f>'Salary Data'!A12</f>
        <v>11</v>
      </c>
      <c r="B12" s="4">
        <f>'Salary Data'!B12</f>
        <v>79900</v>
      </c>
      <c r="C12" s="9">
        <f t="shared" si="0"/>
        <v>2.5259103829267291</v>
      </c>
      <c r="D12" s="3">
        <f>'Salary Data'!C12</f>
        <v>14</v>
      </c>
      <c r="E12" s="3">
        <f>'Salary Data'!D12</f>
        <v>1</v>
      </c>
    </row>
    <row r="13" spans="1:5" ht="6" customHeight="1" x14ac:dyDescent="0.25">
      <c r="A13" s="10"/>
      <c r="B13" s="10"/>
      <c r="C13" s="11"/>
      <c r="D13" s="11"/>
      <c r="E13" s="11"/>
    </row>
    <row r="14" spans="1:5" x14ac:dyDescent="0.25">
      <c r="A14" t="s">
        <v>10</v>
      </c>
      <c r="B14" s="4">
        <f>_xlfn.STDEV.S(B2:B12)</f>
        <v>18923.870111581298</v>
      </c>
      <c r="C14" s="8"/>
      <c r="D14" s="8">
        <f t="shared" ref="D14:E14" si="1">_xlfn.STDEV.S(D2:D12)</f>
        <v>5.0560494819212716</v>
      </c>
      <c r="E14" s="8">
        <f t="shared" si="1"/>
        <v>1.2135597524338355</v>
      </c>
    </row>
    <row r="15" spans="1:5" x14ac:dyDescent="0.25">
      <c r="A15" t="s">
        <v>11</v>
      </c>
      <c r="B15" s="4">
        <f>AVERAGE(B2:B12)</f>
        <v>32100</v>
      </c>
      <c r="C15" s="8"/>
      <c r="D15" s="8">
        <f t="shared" ref="D15:E15" si="2">AVERAGE(D2:D12)</f>
        <v>8.8181818181818183</v>
      </c>
      <c r="E15" s="8">
        <f t="shared" si="2"/>
        <v>3.4545454545454546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6" sqref="A6"/>
    </sheetView>
  </sheetViews>
  <sheetFormatPr defaultRowHeight="15" x14ac:dyDescent="0.25"/>
  <cols>
    <col min="1" max="1" width="15.5703125" customWidth="1"/>
    <col min="2" max="2" width="10.85546875" customWidth="1"/>
    <col min="3" max="3" width="12.42578125" customWidth="1"/>
    <col min="5" max="5" width="11.5703125" bestFit="1" customWidth="1"/>
    <col min="6" max="6" width="11.5703125" customWidth="1"/>
    <col min="8" max="9" width="11.140625" customWidth="1"/>
  </cols>
  <sheetData>
    <row r="1" spans="1:6" ht="15.75" x14ac:dyDescent="0.25">
      <c r="A1" s="16" t="s">
        <v>13</v>
      </c>
    </row>
    <row r="2" spans="1:6" ht="15.75" thickBot="1" x14ac:dyDescent="0.3"/>
    <row r="3" spans="1:6" x14ac:dyDescent="0.25">
      <c r="A3" s="15" t="s">
        <v>14</v>
      </c>
      <c r="B3" s="15"/>
    </row>
    <row r="4" spans="1:6" x14ac:dyDescent="0.25">
      <c r="A4" s="12" t="s">
        <v>15</v>
      </c>
      <c r="B4" s="12">
        <v>0.96184073377404389</v>
      </c>
    </row>
    <row r="5" spans="1:6" x14ac:dyDescent="0.25">
      <c r="A5" s="12" t="s">
        <v>16</v>
      </c>
      <c r="B5" s="12">
        <v>0.92513759714699106</v>
      </c>
    </row>
    <row r="6" spans="1:6" x14ac:dyDescent="0.25">
      <c r="A6" s="17" t="s">
        <v>17</v>
      </c>
      <c r="B6" s="17">
        <v>0.90642199643373877</v>
      </c>
    </row>
    <row r="7" spans="1:6" x14ac:dyDescent="0.25">
      <c r="A7" s="12" t="s">
        <v>18</v>
      </c>
      <c r="B7" s="12">
        <v>5788.9106479720331</v>
      </c>
    </row>
    <row r="8" spans="1:6" ht="15.75" thickBot="1" x14ac:dyDescent="0.3">
      <c r="A8" s="13" t="s">
        <v>19</v>
      </c>
      <c r="B8" s="13">
        <v>11</v>
      </c>
    </row>
    <row r="10" spans="1:6" ht="15.75" thickBot="1" x14ac:dyDescent="0.3">
      <c r="A10" t="s">
        <v>20</v>
      </c>
    </row>
    <row r="11" spans="1:6" x14ac:dyDescent="0.25">
      <c r="A11" s="14"/>
      <c r="B11" s="14" t="s">
        <v>25</v>
      </c>
      <c r="C11" s="14" t="s">
        <v>26</v>
      </c>
      <c r="D11" s="14" t="s">
        <v>27</v>
      </c>
      <c r="E11" s="14" t="s">
        <v>28</v>
      </c>
      <c r="F11" s="18" t="s">
        <v>29</v>
      </c>
    </row>
    <row r="12" spans="1:6" x14ac:dyDescent="0.25">
      <c r="A12" s="12" t="s">
        <v>21</v>
      </c>
      <c r="B12" s="12">
        <v>2</v>
      </c>
      <c r="C12" s="12">
        <v>3313036708.0783682</v>
      </c>
      <c r="D12" s="12">
        <v>1656518354.0391841</v>
      </c>
      <c r="E12" s="12">
        <v>49.431360036010773</v>
      </c>
      <c r="F12" s="17">
        <v>3.1409068021175549E-5</v>
      </c>
    </row>
    <row r="13" spans="1:6" x14ac:dyDescent="0.25">
      <c r="A13" s="12" t="s">
        <v>22</v>
      </c>
      <c r="B13" s="12">
        <v>8</v>
      </c>
      <c r="C13" s="12">
        <v>268091891.92163187</v>
      </c>
      <c r="D13" s="12">
        <v>33511486.490203984</v>
      </c>
      <c r="E13" s="12"/>
      <c r="F13" s="12"/>
    </row>
    <row r="14" spans="1:6" ht="15.75" thickBot="1" x14ac:dyDescent="0.3">
      <c r="A14" s="13" t="s">
        <v>23</v>
      </c>
      <c r="B14" s="13">
        <v>10</v>
      </c>
      <c r="C14" s="13">
        <v>3581128600</v>
      </c>
      <c r="D14" s="13"/>
      <c r="E14" s="13"/>
      <c r="F14" s="13"/>
    </row>
    <row r="15" spans="1:6" ht="15.75" thickBot="1" x14ac:dyDescent="0.3"/>
    <row r="16" spans="1:6" x14ac:dyDescent="0.25">
      <c r="A16" s="14"/>
      <c r="B16" s="18" t="s">
        <v>30</v>
      </c>
      <c r="C16" s="14" t="s">
        <v>18</v>
      </c>
      <c r="D16" s="14" t="s">
        <v>31</v>
      </c>
      <c r="E16" s="18" t="s">
        <v>32</v>
      </c>
    </row>
    <row r="17" spans="1:5" x14ac:dyDescent="0.25">
      <c r="A17" s="12" t="s">
        <v>24</v>
      </c>
      <c r="B17" s="17">
        <v>103187.03435319378</v>
      </c>
      <c r="C17" s="12">
        <v>13446.227545441549</v>
      </c>
      <c r="D17" s="12">
        <v>7.6740508818903317</v>
      </c>
      <c r="E17" s="17">
        <v>5.8838127315990847E-5</v>
      </c>
    </row>
    <row r="18" spans="1:5" x14ac:dyDescent="0.25">
      <c r="A18" s="12" t="s">
        <v>2</v>
      </c>
      <c r="B18" s="17">
        <v>-982.24637681159413</v>
      </c>
      <c r="C18" s="12">
        <v>603.53565589532468</v>
      </c>
      <c r="D18" s="12">
        <v>-1.6274869052342316</v>
      </c>
      <c r="E18" s="17">
        <v>0.14228462064857281</v>
      </c>
    </row>
    <row r="19" spans="1:5" ht="15.75" thickBot="1" x14ac:dyDescent="0.3">
      <c r="A19" s="13" t="s">
        <v>3</v>
      </c>
      <c r="B19" s="19">
        <v>-18070.51261406334</v>
      </c>
      <c r="C19" s="13">
        <v>2514.5083579038205</v>
      </c>
      <c r="D19" s="13">
        <v>-7.1864993239185466</v>
      </c>
      <c r="E19" s="19">
        <v>9.3679096363213682E-5</v>
      </c>
    </row>
  </sheetData>
  <sortState ref="B26:B36">
    <sortCondition ref="B2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30" sqref="G30"/>
    </sheetView>
  </sheetViews>
  <sheetFormatPr defaultRowHeight="15" x14ac:dyDescent="0.25"/>
  <cols>
    <col min="1" max="1" width="15" customWidth="1"/>
    <col min="6" max="6" width="11.5703125" customWidth="1"/>
  </cols>
  <sheetData>
    <row r="1" spans="1:6" ht="15.75" x14ac:dyDescent="0.25">
      <c r="A1" s="16" t="s">
        <v>13</v>
      </c>
    </row>
    <row r="2" spans="1:6" ht="15.75" thickBot="1" x14ac:dyDescent="0.3"/>
    <row r="3" spans="1:6" x14ac:dyDescent="0.25">
      <c r="A3" s="15" t="s">
        <v>14</v>
      </c>
      <c r="B3" s="15"/>
    </row>
    <row r="4" spans="1:6" x14ac:dyDescent="0.25">
      <c r="A4" s="12" t="s">
        <v>15</v>
      </c>
      <c r="B4" s="12">
        <v>0.95841447601268415</v>
      </c>
    </row>
    <row r="5" spans="1:6" x14ac:dyDescent="0.25">
      <c r="A5" s="12" t="s">
        <v>16</v>
      </c>
      <c r="B5" s="12">
        <v>0.91855830783066783</v>
      </c>
    </row>
    <row r="6" spans="1:6" x14ac:dyDescent="0.25">
      <c r="A6" s="17" t="s">
        <v>17</v>
      </c>
      <c r="B6" s="17">
        <v>0.8952892529251445</v>
      </c>
    </row>
    <row r="7" spans="1:6" x14ac:dyDescent="0.25">
      <c r="A7" s="12" t="s">
        <v>18</v>
      </c>
      <c r="B7" s="12">
        <v>3524.6846572261293</v>
      </c>
    </row>
    <row r="8" spans="1:6" ht="15.75" thickBot="1" x14ac:dyDescent="0.3">
      <c r="A8" s="13" t="s">
        <v>19</v>
      </c>
      <c r="B8" s="13">
        <v>10</v>
      </c>
    </row>
    <row r="10" spans="1:6" ht="15.75" thickBot="1" x14ac:dyDescent="0.3">
      <c r="A10" t="s">
        <v>20</v>
      </c>
    </row>
    <row r="11" spans="1:6" x14ac:dyDescent="0.25">
      <c r="A11" s="14"/>
      <c r="B11" s="14" t="s">
        <v>25</v>
      </c>
      <c r="C11" s="14" t="s">
        <v>26</v>
      </c>
      <c r="D11" s="14" t="s">
        <v>27</v>
      </c>
      <c r="E11" s="14" t="s">
        <v>28</v>
      </c>
      <c r="F11" s="18" t="s">
        <v>29</v>
      </c>
    </row>
    <row r="12" spans="1:6" x14ac:dyDescent="0.25">
      <c r="A12" s="12" t="s">
        <v>21</v>
      </c>
      <c r="B12" s="12">
        <v>2</v>
      </c>
      <c r="C12" s="12">
        <v>980840786.46980309</v>
      </c>
      <c r="D12" s="12">
        <v>490420393.23490155</v>
      </c>
      <c r="E12" s="12">
        <v>39.475531411145745</v>
      </c>
      <c r="F12" s="17">
        <v>1.5415718118862349E-4</v>
      </c>
    </row>
    <row r="13" spans="1:6" x14ac:dyDescent="0.25">
      <c r="A13" s="12" t="s">
        <v>22</v>
      </c>
      <c r="B13" s="12">
        <v>7</v>
      </c>
      <c r="C13" s="12">
        <v>86963813.53019695</v>
      </c>
      <c r="D13" s="12">
        <v>12423401.932885278</v>
      </c>
      <c r="E13" s="12"/>
      <c r="F13" s="12"/>
    </row>
    <row r="14" spans="1:6" ht="15.75" thickBot="1" x14ac:dyDescent="0.3">
      <c r="A14" s="13" t="s">
        <v>23</v>
      </c>
      <c r="B14" s="13">
        <v>9</v>
      </c>
      <c r="C14" s="13">
        <v>1067804600</v>
      </c>
      <c r="D14" s="13"/>
      <c r="E14" s="13"/>
      <c r="F14" s="13"/>
    </row>
    <row r="15" spans="1:6" ht="15.75" thickBot="1" x14ac:dyDescent="0.3"/>
    <row r="16" spans="1:6" x14ac:dyDescent="0.25">
      <c r="A16" s="14"/>
      <c r="B16" s="14" t="s">
        <v>30</v>
      </c>
      <c r="C16" s="14" t="s">
        <v>18</v>
      </c>
      <c r="D16" s="14" t="s">
        <v>31</v>
      </c>
      <c r="E16" s="18" t="s">
        <v>32</v>
      </c>
    </row>
    <row r="17" spans="1:5" x14ac:dyDescent="0.25">
      <c r="A17" s="12" t="s">
        <v>24</v>
      </c>
      <c r="B17" s="12">
        <v>74967.949616282931</v>
      </c>
      <c r="C17" s="12">
        <v>11029.292472000545</v>
      </c>
      <c r="D17" s="12">
        <v>6.7971676158375454</v>
      </c>
      <c r="E17" s="17">
        <v>2.5385924275861355E-4</v>
      </c>
    </row>
    <row r="18" spans="1:5" x14ac:dyDescent="0.25">
      <c r="A18" s="12" t="s">
        <v>2</v>
      </c>
      <c r="B18" s="12">
        <v>-290.22522522522394</v>
      </c>
      <c r="C18" s="12">
        <v>409.73626871910551</v>
      </c>
      <c r="D18" s="12">
        <v>-0.70832202902737829</v>
      </c>
      <c r="E18" s="17">
        <v>0.50164428583354981</v>
      </c>
    </row>
    <row r="19" spans="1:5" ht="15.75" thickBot="1" x14ac:dyDescent="0.3">
      <c r="A19" s="13" t="s">
        <v>3</v>
      </c>
      <c r="B19" s="13">
        <v>-12226.778445111775</v>
      </c>
      <c r="C19" s="13">
        <v>2164.7720895994676</v>
      </c>
      <c r="D19" s="13">
        <v>-5.6480672971786188</v>
      </c>
      <c r="E19" s="19">
        <v>7.7603935602734418E-4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7" sqref="B7"/>
    </sheetView>
  </sheetViews>
  <sheetFormatPr defaultRowHeight="15" x14ac:dyDescent="0.25"/>
  <cols>
    <col min="1" max="1" width="17.28515625" customWidth="1"/>
    <col min="2" max="2" width="13.28515625" customWidth="1"/>
    <col min="3" max="3" width="14" customWidth="1"/>
    <col min="5" max="5" width="12" customWidth="1"/>
    <col min="6" max="6" width="15.85546875" customWidth="1"/>
  </cols>
  <sheetData>
    <row r="1" spans="1:6" x14ac:dyDescent="0.25">
      <c r="A1" s="22" t="s">
        <v>13</v>
      </c>
    </row>
    <row r="2" spans="1:6" ht="15.75" thickBot="1" x14ac:dyDescent="0.3"/>
    <row r="3" spans="1:6" x14ac:dyDescent="0.25">
      <c r="A3" s="15" t="s">
        <v>14</v>
      </c>
      <c r="B3" s="15"/>
    </row>
    <row r="4" spans="1:6" x14ac:dyDescent="0.25">
      <c r="A4" s="12" t="s">
        <v>15</v>
      </c>
      <c r="B4" s="12">
        <v>0.95536434494426381</v>
      </c>
    </row>
    <row r="5" spans="1:6" x14ac:dyDescent="0.25">
      <c r="A5" s="12" t="s">
        <v>16</v>
      </c>
      <c r="B5" s="12">
        <v>0.91272103159078233</v>
      </c>
    </row>
    <row r="6" spans="1:6" x14ac:dyDescent="0.25">
      <c r="A6" s="21" t="s">
        <v>17</v>
      </c>
      <c r="B6" s="21">
        <v>0.90181116053963017</v>
      </c>
    </row>
    <row r="7" spans="1:6" x14ac:dyDescent="0.25">
      <c r="A7" s="12" t="s">
        <v>18</v>
      </c>
      <c r="B7" s="12">
        <v>3413.1525740621623</v>
      </c>
    </row>
    <row r="8" spans="1:6" ht="15.75" thickBot="1" x14ac:dyDescent="0.3">
      <c r="A8" s="13" t="s">
        <v>19</v>
      </c>
      <c r="B8" s="13">
        <v>10</v>
      </c>
    </row>
    <row r="10" spans="1:6" ht="15.75" thickBot="1" x14ac:dyDescent="0.3">
      <c r="A10" t="s">
        <v>20</v>
      </c>
    </row>
    <row r="11" spans="1:6" x14ac:dyDescent="0.25">
      <c r="A11" s="14"/>
      <c r="B11" s="14" t="s">
        <v>25</v>
      </c>
      <c r="C11" s="14" t="s">
        <v>26</v>
      </c>
      <c r="D11" s="14" t="s">
        <v>27</v>
      </c>
      <c r="E11" s="14" t="s">
        <v>28</v>
      </c>
      <c r="F11" s="18" t="s">
        <v>29</v>
      </c>
    </row>
    <row r="12" spans="1:6" x14ac:dyDescent="0.25">
      <c r="A12" s="12" t="s">
        <v>21</v>
      </c>
      <c r="B12" s="12">
        <v>1</v>
      </c>
      <c r="C12" s="12">
        <v>974607716.04938269</v>
      </c>
      <c r="D12" s="12">
        <v>974607716.04938269</v>
      </c>
      <c r="E12" s="12">
        <v>83.660111775050567</v>
      </c>
      <c r="F12" s="17">
        <v>1.6453241803367619E-5</v>
      </c>
    </row>
    <row r="13" spans="1:6" x14ac:dyDescent="0.25">
      <c r="A13" s="12" t="s">
        <v>22</v>
      </c>
      <c r="B13" s="12">
        <v>8</v>
      </c>
      <c r="C13" s="12">
        <v>93196883.950617328</v>
      </c>
      <c r="D13" s="12">
        <v>11649610.493827166</v>
      </c>
      <c r="E13" s="12"/>
      <c r="F13" s="12"/>
    </row>
    <row r="14" spans="1:6" ht="15.75" thickBot="1" x14ac:dyDescent="0.3">
      <c r="A14" s="13" t="s">
        <v>23</v>
      </c>
      <c r="B14" s="13">
        <v>9</v>
      </c>
      <c r="C14" s="13">
        <v>1067804600</v>
      </c>
      <c r="D14" s="13"/>
      <c r="E14" s="13"/>
      <c r="F14" s="13"/>
    </row>
    <row r="15" spans="1:6" ht="15.75" thickBot="1" x14ac:dyDescent="0.3"/>
    <row r="16" spans="1:6" x14ac:dyDescent="0.25">
      <c r="A16" s="14"/>
      <c r="B16" s="14" t="s">
        <v>30</v>
      </c>
      <c r="C16" s="14" t="s">
        <v>18</v>
      </c>
      <c r="D16" s="14" t="s">
        <v>31</v>
      </c>
      <c r="E16" s="18" t="s">
        <v>32</v>
      </c>
    </row>
    <row r="17" spans="1:5" x14ac:dyDescent="0.25">
      <c r="A17" s="12" t="s">
        <v>24</v>
      </c>
      <c r="B17" s="12">
        <v>67905.802469135815</v>
      </c>
      <c r="C17" s="12">
        <v>4566.644392490879</v>
      </c>
      <c r="D17" s="12">
        <v>14.869956281421018</v>
      </c>
      <c r="E17" s="17">
        <v>4.1224649224640044E-7</v>
      </c>
    </row>
    <row r="18" spans="1:5" ht="15.75" thickBot="1" x14ac:dyDescent="0.3">
      <c r="A18" s="13" t="s">
        <v>3</v>
      </c>
      <c r="B18" s="13">
        <v>-10969.135802469136</v>
      </c>
      <c r="C18" s="13">
        <v>1199.2595706336642</v>
      </c>
      <c r="D18" s="13">
        <v>-9.1465901720286205</v>
      </c>
      <c r="E18" s="19">
        <v>1.6453241803367619E-5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1" max="1" width="18.42578125" customWidth="1"/>
    <col min="2" max="2" width="11.140625" bestFit="1" customWidth="1"/>
  </cols>
  <sheetData>
    <row r="1" spans="1:2" x14ac:dyDescent="0.25">
      <c r="A1" t="s">
        <v>33</v>
      </c>
      <c r="B1">
        <v>11</v>
      </c>
    </row>
    <row r="2" spans="1:2" x14ac:dyDescent="0.25">
      <c r="A2" t="s">
        <v>3</v>
      </c>
      <c r="B2">
        <v>2</v>
      </c>
    </row>
    <row r="3" spans="1:2" x14ac:dyDescent="0.25">
      <c r="A3" t="s">
        <v>34</v>
      </c>
      <c r="B3" s="4">
        <f>'Regression (No Outliers)'!B17+'Regression (No Outliers)'!B18*Forecast!B1+'Regression (No Outliers)'!B19*Forecast!B2</f>
        <v>47321.915248581907</v>
      </c>
    </row>
    <row r="5" spans="1:2" x14ac:dyDescent="0.25">
      <c r="A5" t="s">
        <v>35</v>
      </c>
      <c r="B5" s="20">
        <f>B3-1.96*'Regression (No Outliers)'!B7</f>
        <v>40413.53332041869</v>
      </c>
    </row>
    <row r="6" spans="1:2" x14ac:dyDescent="0.25">
      <c r="A6" t="s">
        <v>36</v>
      </c>
      <c r="B6" s="20">
        <f>B3+1.96*'Regression (No Outliers)'!B7</f>
        <v>54230.297176745124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Sheet2</vt:lpstr>
      <vt:lpstr>Salary Data</vt:lpstr>
      <vt:lpstr>Plots</vt:lpstr>
      <vt:lpstr>Outliers</vt:lpstr>
      <vt:lpstr>Regression</vt:lpstr>
      <vt:lpstr>Regression (No Outliers)</vt:lpstr>
      <vt:lpstr>Regression (p &lt; 0.05)</vt:lpstr>
      <vt:lpstr>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2016-05-13T11:51:23Z</dcterms:created>
  <dcterms:modified xsi:type="dcterms:W3CDTF">2016-11-09T17:01:35Z</dcterms:modified>
</cp:coreProperties>
</file>